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28" activeTab="0"/>
  </bookViews>
  <sheets>
    <sheet name=" Диспенсеры с феромонами и аттр" sheetId="1" r:id="rId1"/>
    <sheet name="Феромонные ловушки" sheetId="2" r:id="rId2"/>
    <sheet name="Корпуса ловушек" sheetId="3" r:id="rId3"/>
  </sheets>
  <definedNames/>
  <calcPr fullCalcOnLoad="1" refMode="R1C1"/>
</workbook>
</file>

<file path=xl/sharedStrings.xml><?xml version="1.0" encoding="utf-8"?>
<sst xmlns="http://schemas.openxmlformats.org/spreadsheetml/2006/main" count="81" uniqueCount="38">
  <si>
    <t>Номенклатура</t>
  </si>
  <si>
    <t>Цена (в рублях без НДС)</t>
  </si>
  <si>
    <t>Цена (в рублях с НДС)</t>
  </si>
  <si>
    <t>Кол-во</t>
  </si>
  <si>
    <t>ШТ.</t>
  </si>
  <si>
    <t>ФЕРОМОННЫЕ ЛОВУШКИ</t>
  </si>
  <si>
    <t>шт.</t>
  </si>
  <si>
    <t>Корпуса ловушек</t>
  </si>
  <si>
    <t>от 1 до 50 штук (рентабельность 18%)</t>
  </si>
  <si>
    <t>свыше 50 до 200 штук (рентабельность 13%)</t>
  </si>
  <si>
    <t>свыше 200 до 500 штук (рентабельность 8%)</t>
  </si>
  <si>
    <t>свыше 500 штук (рентабельность 3%)</t>
  </si>
  <si>
    <t>от 1 до 10 штук (рентабельность 18%)</t>
  </si>
  <si>
    <t>свыше 10 до 50 штук (рентабельность 13%)</t>
  </si>
  <si>
    <t>свыше 50 до 100 штук (рентабельность 8%)</t>
  </si>
  <si>
    <t>свыше 100 штук (рентабельность 3%)</t>
  </si>
  <si>
    <t>Характеристики товара</t>
  </si>
  <si>
    <t>Цены  действительны до 31.12.2021 года</t>
  </si>
  <si>
    <t>Кол-во в упаковке</t>
  </si>
  <si>
    <t>ДИСПЕНСЕР УПАКОВКА ПО 10 ШТУК</t>
  </si>
  <si>
    <t>ДИСПЕНСЕР УПАКОВКА ПО 1 ШТУКЕ</t>
  </si>
  <si>
    <t>Ловушка и диспенсер с феромоном Halyomorpha halys (Коричнево-мраморный клоп)</t>
  </si>
  <si>
    <t>от 200 до 499 штук (рентабельность 10%)</t>
  </si>
  <si>
    <t>от 1 до 99 штук (рентабельность 20%)</t>
  </si>
  <si>
    <t>от 100 до 199 штук (рентабельность 15%)</t>
  </si>
  <si>
    <t>от 500 штук и более (рентабельность 5%)</t>
  </si>
  <si>
    <t>Halyomorpha halys (Коричнево-мраморный клоп)</t>
  </si>
  <si>
    <t>Ед. изм.</t>
  </si>
  <si>
    <t>Цена дана за единицу товара при приобретении кратно 10 (десяти). При приобретении товара с упаковкой диспенсенров поштучно расчёт производить</t>
  </si>
  <si>
    <t xml:space="preserve"> раздельно: корпус ловушки + диспенсер.</t>
  </si>
  <si>
    <t xml:space="preserve">от 1 до 49 штук </t>
  </si>
  <si>
    <t>от 50 до 199 штук</t>
  </si>
  <si>
    <t>от 200 до 499 штук</t>
  </si>
  <si>
    <t>500 штук и более</t>
  </si>
  <si>
    <t>к-т</t>
  </si>
  <si>
    <t>Ловушка пирамидальная типа «Пирамида».</t>
  </si>
  <si>
    <r>
      <t>Ловушка пирамидальная типа «Пирамида» -1 шт. полипропилена или другого полимерного материала, размером 39 (± 2,5) × 25 (± 1,0) см. Основание ловушки зеленого цвета. Сборник насекомых прозрачный. В верхней части ловушки расположено отверстие для крепления. Хранить в сухих складских помещениях при температуре не более 25</t>
    </r>
    <r>
      <rPr>
        <sz val="12"/>
        <rFont val="Calibri"/>
        <family val="2"/>
      </rPr>
      <t>°</t>
    </r>
    <r>
      <rPr>
        <i/>
        <sz val="12"/>
        <rFont val="Arial"/>
        <family val="2"/>
      </rPr>
      <t>С и относительной влажности не более 75 %, не допуская попадания прямых солнечных лучей. Гарантийный срок хранения продукции – 36 месяцев со дня изготовления.</t>
    </r>
  </si>
  <si>
    <t xml:space="preserve">Ловушка пирамидальная типа «Пирамида» -1 шт. полипропилена или другого полимерного материала, размером 39 (± 2,5) × 25 (± 1,0) см. Основание ловушки зеленого цвета. Сборник насекомых прозрачный. В верхней части ловушки расположено отверстие для крепления. Диспенсер с феромоном  Halyomorpha halys (Коричнево-мраморный клоп) – 1 шт.  Гарантийный срок хранения – 12 месяцев при температуре -20°С ÷ -5°С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</si>
</sst>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;[Red]\-0.000"/>
    <numFmt numFmtId="173" formatCode="0.00&quot; руб.&quot;"/>
    <numFmt numFmtId="174" formatCode="#,##0.000;[Red]\-#,##0.000"/>
    <numFmt numFmtId="175" formatCode="#,##0.00&quot; руб.&quot;"/>
    <numFmt numFmtId="176" formatCode="#,##0.00\ &quot;₽&quot;"/>
  </numFmts>
  <fonts count="68">
    <font>
      <sz val="8"/>
      <name val="Arial"/>
      <family val="2"/>
    </font>
    <font>
      <b/>
      <i/>
      <sz val="36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b/>
      <i/>
      <sz val="2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i/>
      <sz val="16"/>
      <name val="Arial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Arial"/>
      <family val="2"/>
    </font>
    <font>
      <i/>
      <sz val="12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0"/>
    </font>
    <font>
      <b/>
      <sz val="14"/>
      <color indexed="8"/>
      <name val="Times New Roman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Arial"/>
      <family val="2"/>
    </font>
    <font>
      <i/>
      <sz val="12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u val="single"/>
      <sz val="10"/>
      <color theme="10"/>
      <name val="Arial"/>
      <family val="2"/>
    </font>
    <font>
      <b/>
      <sz val="9"/>
      <color theme="1"/>
      <name val="Arial"/>
      <family val="2"/>
    </font>
    <font>
      <i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right" vertical="top" wrapText="1"/>
    </xf>
    <xf numFmtId="0" fontId="1" fillId="0" borderId="0" xfId="0" applyNumberFormat="1" applyFont="1" applyAlignment="1">
      <alignment horizontal="center" vertical="top"/>
    </xf>
    <xf numFmtId="0" fontId="5" fillId="0" borderId="0" xfId="0" applyNumberFormat="1" applyFont="1" applyAlignment="1">
      <alignment horizontal="left" vertical="top"/>
    </xf>
    <xf numFmtId="0" fontId="2" fillId="0" borderId="11" xfId="0" applyNumberFormat="1" applyFont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0" fillId="34" borderId="10" xfId="0" applyNumberFormat="1" applyFont="1" applyFill="1" applyBorder="1" applyAlignment="1">
      <alignment horizontal="center" vertical="top" wrapText="1"/>
    </xf>
    <xf numFmtId="2" fontId="6" fillId="34" borderId="10" xfId="0" applyNumberFormat="1" applyFont="1" applyFill="1" applyBorder="1" applyAlignment="1">
      <alignment horizontal="right" vertical="top" wrapText="1"/>
    </xf>
    <xf numFmtId="2" fontId="6" fillId="34" borderId="10" xfId="0" applyNumberFormat="1" applyFont="1" applyFill="1" applyBorder="1" applyAlignment="1">
      <alignment horizontal="right" vertical="top" wrapText="1"/>
    </xf>
    <xf numFmtId="0" fontId="61" fillId="34" borderId="10" xfId="0" applyFont="1" applyFill="1" applyBorder="1" applyAlignment="1">
      <alignment horizontal="left" vertical="top" wrapText="1"/>
    </xf>
    <xf numFmtId="0" fontId="6" fillId="34" borderId="10" xfId="0" applyNumberFormat="1" applyFont="1" applyFill="1" applyBorder="1" applyAlignment="1">
      <alignment horizontal="center" vertical="top" wrapText="1"/>
    </xf>
    <xf numFmtId="0" fontId="10" fillId="33" borderId="10" xfId="0" applyNumberFormat="1" applyFont="1" applyFill="1" applyBorder="1" applyAlignment="1">
      <alignment horizontal="left" vertical="center" wrapText="1"/>
    </xf>
    <xf numFmtId="0" fontId="62" fillId="35" borderId="10" xfId="0" applyFont="1" applyFill="1" applyBorder="1" applyAlignment="1">
      <alignment horizontal="left" vertical="top" wrapText="1"/>
    </xf>
    <xf numFmtId="0" fontId="63" fillId="35" borderId="10" xfId="0" applyNumberFormat="1" applyFont="1" applyFill="1" applyBorder="1" applyAlignment="1">
      <alignment horizontal="center" vertical="top" wrapText="1"/>
    </xf>
    <xf numFmtId="2" fontId="64" fillId="35" borderId="10" xfId="0" applyNumberFormat="1" applyFont="1" applyFill="1" applyBorder="1" applyAlignment="1">
      <alignment horizontal="right" vertical="top" wrapText="1"/>
    </xf>
    <xf numFmtId="0" fontId="6" fillId="34" borderId="10" xfId="0" applyNumberFormat="1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center" vertical="center" wrapText="1"/>
    </xf>
    <xf numFmtId="0" fontId="65" fillId="0" borderId="0" xfId="42" applyNumberFormat="1" applyFont="1" applyAlignment="1">
      <alignment horizontal="center" wrapText="1"/>
    </xf>
    <xf numFmtId="0" fontId="5" fillId="0" borderId="0" xfId="0" applyNumberFormat="1" applyFont="1" applyAlignment="1">
      <alignment vertical="top"/>
    </xf>
    <xf numFmtId="2" fontId="6" fillId="34" borderId="10" xfId="0" applyNumberFormat="1" applyFont="1" applyFill="1" applyBorder="1" applyAlignment="1">
      <alignment horizontal="center" vertical="center" wrapText="1"/>
    </xf>
    <xf numFmtId="0" fontId="66" fillId="0" borderId="10" xfId="0" applyNumberFormat="1" applyFont="1" applyBorder="1" applyAlignment="1">
      <alignment horizontal="center" vertical="center" wrapText="1"/>
    </xf>
    <xf numFmtId="0" fontId="66" fillId="0" borderId="11" xfId="0" applyNumberFormat="1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left" vertical="top" wrapText="1"/>
    </xf>
    <xf numFmtId="0" fontId="67" fillId="34" borderId="10" xfId="0" applyFont="1" applyFill="1" applyBorder="1" applyAlignment="1">
      <alignment horizontal="left" vertical="top" wrapText="1"/>
    </xf>
    <xf numFmtId="0" fontId="11" fillId="33" borderId="10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center" vertical="top"/>
    </xf>
    <xf numFmtId="0" fontId="5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 horizontal="right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wrapText="1"/>
    </xf>
    <xf numFmtId="0" fontId="65" fillId="0" borderId="0" xfId="42" applyNumberFormat="1" applyFont="1" applyAlignment="1">
      <alignment horizontal="center" wrapText="1"/>
    </xf>
    <xf numFmtId="0" fontId="66" fillId="0" borderId="10" xfId="0" applyNumberFormat="1" applyFont="1" applyBorder="1" applyAlignment="1">
      <alignment horizontal="center" vertical="center" wrapText="1"/>
    </xf>
    <xf numFmtId="0" fontId="66" fillId="0" borderId="11" xfId="0" applyNumberFormat="1" applyFont="1" applyBorder="1" applyAlignment="1">
      <alignment horizontal="center" vertical="center" wrapText="1"/>
    </xf>
    <xf numFmtId="0" fontId="66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400050</xdr:colOff>
      <xdr:row>0</xdr:row>
      <xdr:rowOff>0</xdr:rowOff>
    </xdr:from>
    <xdr:ext cx="4352925" cy="647700"/>
    <xdr:sp>
      <xdr:nvSpPr>
        <xdr:cNvPr id="1" name="TextBox 3"/>
        <xdr:cNvSpPr txBox="1">
          <a:spLocks noChangeArrowheads="1"/>
        </xdr:cNvSpPr>
      </xdr:nvSpPr>
      <xdr:spPr>
        <a:xfrm>
          <a:off x="6543675" y="0"/>
          <a:ext cx="43529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Приложение № 2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 приказу ФГБУ "ВНИИКР" от 30 декабря 2020 года № 932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142875</xdr:colOff>
      <xdr:row>0</xdr:row>
      <xdr:rowOff>0</xdr:rowOff>
    </xdr:from>
    <xdr:ext cx="4171950" cy="781050"/>
    <xdr:sp>
      <xdr:nvSpPr>
        <xdr:cNvPr id="1" name="TextBox 3"/>
        <xdr:cNvSpPr txBox="1">
          <a:spLocks noChangeArrowheads="1"/>
        </xdr:cNvSpPr>
      </xdr:nvSpPr>
      <xdr:spPr>
        <a:xfrm>
          <a:off x="9067800" y="0"/>
          <a:ext cx="41719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Приложение № 3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 приказу ФГБУ "ВНИИКР" от 30 декабря 2020 года №  932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95250</xdr:colOff>
      <xdr:row>0</xdr:row>
      <xdr:rowOff>0</xdr:rowOff>
    </xdr:from>
    <xdr:ext cx="5334000" cy="419100"/>
    <xdr:sp>
      <xdr:nvSpPr>
        <xdr:cNvPr id="1" name="TextBox 3"/>
        <xdr:cNvSpPr txBox="1">
          <a:spLocks noChangeArrowheads="1"/>
        </xdr:cNvSpPr>
      </xdr:nvSpPr>
      <xdr:spPr>
        <a:xfrm>
          <a:off x="10039350" y="0"/>
          <a:ext cx="53340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Приложение № 4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 приказу ФГБУ "ВНИИКР" от 30 декабря 2020 года № 932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12"/>
  <sheetViews>
    <sheetView tabSelected="1" workbookViewId="0" topLeftCell="A2">
      <selection activeCell="D24" sqref="D24"/>
    </sheetView>
  </sheetViews>
  <sheetFormatPr defaultColWidth="10.66015625" defaultRowHeight="11.25"/>
  <cols>
    <col min="1" max="1" width="1.171875" style="1" customWidth="1"/>
    <col min="2" max="2" width="76.33203125" style="1" customWidth="1"/>
    <col min="3" max="3" width="8.33203125" style="1" customWidth="1"/>
    <col min="4" max="4" width="9.83203125" style="1" customWidth="1"/>
    <col min="5" max="12" width="11.83203125" style="1" customWidth="1"/>
  </cols>
  <sheetData>
    <row r="1" spans="1:12" ht="31.5" customHeight="1">
      <c r="A1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s="4" customFormat="1" ht="12" customHeight="1">
      <c r="A2" s="5"/>
      <c r="B2" s="10" t="s">
        <v>17</v>
      </c>
      <c r="C2" s="10"/>
      <c r="D2" s="3"/>
      <c r="E2" s="3"/>
      <c r="F2" s="3"/>
      <c r="G2" s="3"/>
      <c r="H2" s="3"/>
      <c r="I2" s="35"/>
      <c r="J2" s="35"/>
      <c r="K2" s="34"/>
      <c r="L2" s="34"/>
    </row>
    <row r="3" s="1" customFormat="1" ht="11.25"/>
    <row r="4" spans="2:12" ht="34.5" customHeight="1">
      <c r="B4" s="37" t="s">
        <v>0</v>
      </c>
      <c r="C4" s="11"/>
      <c r="D4" s="36" t="s">
        <v>8</v>
      </c>
      <c r="E4" s="36"/>
      <c r="F4" s="36"/>
      <c r="G4" s="36" t="s">
        <v>9</v>
      </c>
      <c r="H4" s="36"/>
      <c r="I4" s="40" t="s">
        <v>10</v>
      </c>
      <c r="J4" s="41"/>
      <c r="K4" s="40" t="s">
        <v>11</v>
      </c>
      <c r="L4" s="41"/>
    </row>
    <row r="5" spans="2:12" ht="36">
      <c r="B5" s="38"/>
      <c r="C5" s="6" t="s">
        <v>27</v>
      </c>
      <c r="D5" s="6" t="s">
        <v>18</v>
      </c>
      <c r="E5" s="6" t="s">
        <v>1</v>
      </c>
      <c r="F5" s="6" t="s">
        <v>2</v>
      </c>
      <c r="G5" s="6" t="s">
        <v>1</v>
      </c>
      <c r="H5" s="6" t="s">
        <v>2</v>
      </c>
      <c r="I5" s="6" t="s">
        <v>1</v>
      </c>
      <c r="J5" s="6" t="s">
        <v>2</v>
      </c>
      <c r="K5" s="6" t="s">
        <v>1</v>
      </c>
      <c r="L5" s="6" t="s">
        <v>2</v>
      </c>
    </row>
    <row r="6" spans="2:12" ht="21" customHeight="1">
      <c r="B6" s="32" t="s">
        <v>19</v>
      </c>
      <c r="C6" s="8"/>
      <c r="D6" s="8"/>
      <c r="E6" s="8"/>
      <c r="F6" s="8"/>
      <c r="G6" s="8"/>
      <c r="H6" s="8"/>
      <c r="I6" s="8"/>
      <c r="J6" s="8"/>
      <c r="K6" s="8"/>
      <c r="L6" s="8"/>
    </row>
    <row r="7" spans="2:12" ht="18" customHeight="1">
      <c r="B7" s="16" t="s">
        <v>26</v>
      </c>
      <c r="C7" s="13" t="s">
        <v>4</v>
      </c>
      <c r="D7" s="17">
        <v>10</v>
      </c>
      <c r="E7" s="14">
        <v>104.82</v>
      </c>
      <c r="F7" s="14">
        <f>SUM(E7*1.2)</f>
        <v>125.78399999999999</v>
      </c>
      <c r="G7" s="15">
        <f>SUM(E7/1.18*1.13)</f>
        <v>100.37847457627119</v>
      </c>
      <c r="H7" s="14">
        <v>120.46</v>
      </c>
      <c r="I7" s="15">
        <f>SUM(G7/1.13*1.08)</f>
        <v>95.93694915254238</v>
      </c>
      <c r="J7" s="14">
        <v>115.13</v>
      </c>
      <c r="K7" s="15">
        <v>91.49</v>
      </c>
      <c r="L7" s="14">
        <f>SUM(K7*1.2)</f>
        <v>109.788</v>
      </c>
    </row>
    <row r="8" spans="1:12" ht="15">
      <c r="A8"/>
      <c r="B8" s="19"/>
      <c r="C8" s="20"/>
      <c r="D8" s="20"/>
      <c r="E8" s="21"/>
      <c r="F8" s="21"/>
      <c r="G8" s="21"/>
      <c r="H8" s="21"/>
      <c r="I8" s="21"/>
      <c r="J8" s="21"/>
      <c r="K8" s="21"/>
      <c r="L8" s="21"/>
    </row>
    <row r="9" spans="1:12" ht="33.75" customHeight="1">
      <c r="A9"/>
      <c r="B9" s="37" t="s">
        <v>0</v>
      </c>
      <c r="C9" s="11"/>
      <c r="D9" s="36" t="s">
        <v>12</v>
      </c>
      <c r="E9" s="36"/>
      <c r="F9" s="36"/>
      <c r="G9" s="36" t="s">
        <v>13</v>
      </c>
      <c r="H9" s="36"/>
      <c r="I9" s="40" t="s">
        <v>14</v>
      </c>
      <c r="J9" s="41"/>
      <c r="K9" s="40" t="s">
        <v>15</v>
      </c>
      <c r="L9" s="41"/>
    </row>
    <row r="10" spans="1:12" ht="36">
      <c r="A10"/>
      <c r="B10" s="38"/>
      <c r="C10" s="6" t="s">
        <v>27</v>
      </c>
      <c r="D10" s="6" t="s">
        <v>18</v>
      </c>
      <c r="E10" s="6" t="s">
        <v>1</v>
      </c>
      <c r="F10" s="6" t="s">
        <v>2</v>
      </c>
      <c r="G10" s="6" t="s">
        <v>1</v>
      </c>
      <c r="H10" s="6" t="s">
        <v>2</v>
      </c>
      <c r="I10" s="6" t="s">
        <v>1</v>
      </c>
      <c r="J10" s="6" t="s">
        <v>2</v>
      </c>
      <c r="K10" s="6" t="s">
        <v>1</v>
      </c>
      <c r="L10" s="6" t="s">
        <v>2</v>
      </c>
    </row>
    <row r="11" spans="1:12" ht="23.25" customHeight="1">
      <c r="A11"/>
      <c r="B11" s="32" t="s">
        <v>20</v>
      </c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18" customHeight="1">
      <c r="A12"/>
      <c r="B12" s="16" t="s">
        <v>26</v>
      </c>
      <c r="C12" s="13" t="s">
        <v>4</v>
      </c>
      <c r="D12" s="17">
        <v>1</v>
      </c>
      <c r="E12" s="14">
        <v>112.3</v>
      </c>
      <c r="F12" s="14">
        <f>SUM(E12*1.2)</f>
        <v>134.76</v>
      </c>
      <c r="G12" s="15">
        <f>SUM(E12/1.18*1.13)</f>
        <v>107.54152542372881</v>
      </c>
      <c r="H12" s="14">
        <f>SUM(G12*1.2)</f>
        <v>129.04983050847457</v>
      </c>
      <c r="I12" s="15">
        <f>SUM(G12/1.13*1.08)</f>
        <v>102.78305084745764</v>
      </c>
      <c r="J12" s="14">
        <f>SUM(I12*1.2)</f>
        <v>123.33966101694917</v>
      </c>
      <c r="K12" s="15">
        <v>98.03</v>
      </c>
      <c r="L12" s="14">
        <f>SUM(K12*1.2)</f>
        <v>117.636</v>
      </c>
    </row>
  </sheetData>
  <sheetProtection/>
  <mergeCells count="13">
    <mergeCell ref="B1:L1"/>
    <mergeCell ref="I2:J2"/>
    <mergeCell ref="K2:L2"/>
    <mergeCell ref="K9:L9"/>
    <mergeCell ref="B4:B5"/>
    <mergeCell ref="D4:F4"/>
    <mergeCell ref="G4:H4"/>
    <mergeCell ref="I4:J4"/>
    <mergeCell ref="K4:L4"/>
    <mergeCell ref="B9:B10"/>
    <mergeCell ref="D9:F9"/>
    <mergeCell ref="G9:H9"/>
    <mergeCell ref="I9:J9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0"/>
  <sheetViews>
    <sheetView workbookViewId="0" topLeftCell="A1">
      <selection activeCell="C33" sqref="C33"/>
    </sheetView>
  </sheetViews>
  <sheetFormatPr defaultColWidth="10.66015625" defaultRowHeight="11.25"/>
  <cols>
    <col min="1" max="1" width="1.171875" style="1" customWidth="1"/>
    <col min="2" max="2" width="38.33203125" style="1" customWidth="1"/>
    <col min="3" max="3" width="91.16015625" style="1" customWidth="1"/>
    <col min="4" max="5" width="7.83203125" style="1" customWidth="1"/>
    <col min="6" max="7" width="9.83203125" style="1" customWidth="1"/>
    <col min="8" max="13" width="10.83203125" style="1" customWidth="1"/>
  </cols>
  <sheetData>
    <row r="1" spans="1:13" ht="49.5" customHeight="1">
      <c r="A1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s="4" customFormat="1" ht="12" customHeight="1">
      <c r="A2" s="5"/>
      <c r="B2" s="2"/>
      <c r="C2" s="2"/>
      <c r="D2" s="2"/>
      <c r="E2" s="3"/>
      <c r="F2" s="3"/>
      <c r="G2" s="3"/>
      <c r="H2" s="3"/>
      <c r="I2" s="3"/>
      <c r="J2" s="42"/>
      <c r="K2" s="42"/>
      <c r="L2" s="42"/>
      <c r="M2" s="42"/>
    </row>
    <row r="3" spans="1:13" s="4" customFormat="1" ht="12" customHeight="1">
      <c r="A3" s="5"/>
      <c r="B3" s="10" t="s">
        <v>17</v>
      </c>
      <c r="C3" s="10"/>
      <c r="D3" s="10"/>
      <c r="E3" s="3"/>
      <c r="F3" s="3"/>
      <c r="G3" s="3"/>
      <c r="H3" s="3"/>
      <c r="I3" s="3"/>
      <c r="J3" s="42"/>
      <c r="K3" s="42"/>
      <c r="L3" s="42"/>
      <c r="M3" s="42"/>
    </row>
    <row r="4" spans="1:13" s="4" customFormat="1" ht="12" customHeight="1">
      <c r="A4" s="5"/>
      <c r="B4" s="26" t="s">
        <v>28</v>
      </c>
      <c r="C4" s="26"/>
      <c r="D4" s="26"/>
      <c r="E4" s="26"/>
      <c r="F4" s="26"/>
      <c r="G4" s="26"/>
      <c r="H4" s="3"/>
      <c r="I4" s="3"/>
      <c r="J4" s="43"/>
      <c r="K4" s="43"/>
      <c r="L4" s="43"/>
      <c r="M4" s="43"/>
    </row>
    <row r="5" spans="1:13" s="4" customFormat="1" ht="12" customHeight="1">
      <c r="A5" s="5"/>
      <c r="B5" s="26" t="s">
        <v>29</v>
      </c>
      <c r="C5" s="26"/>
      <c r="D5" s="26"/>
      <c r="E5" s="26"/>
      <c r="F5" s="26"/>
      <c r="G5" s="26"/>
      <c r="H5" s="3"/>
      <c r="I5" s="3"/>
      <c r="J5" s="25"/>
      <c r="K5" s="25"/>
      <c r="L5" s="25"/>
      <c r="M5" s="25"/>
    </row>
    <row r="6" s="1" customFormat="1" ht="11.25"/>
    <row r="7" spans="1:13" ht="15" customHeight="1">
      <c r="A7"/>
      <c r="B7" s="37" t="s">
        <v>0</v>
      </c>
      <c r="C7" s="37" t="s">
        <v>16</v>
      </c>
      <c r="D7" s="11"/>
      <c r="E7" s="39" t="s">
        <v>30</v>
      </c>
      <c r="F7" s="40"/>
      <c r="G7" s="41"/>
      <c r="H7" s="39" t="s">
        <v>31</v>
      </c>
      <c r="I7" s="41"/>
      <c r="J7" s="39" t="s">
        <v>32</v>
      </c>
      <c r="K7" s="41"/>
      <c r="L7" s="39" t="s">
        <v>33</v>
      </c>
      <c r="M7" s="41"/>
    </row>
    <row r="8" spans="2:13" ht="36">
      <c r="B8" s="38"/>
      <c r="C8" s="38"/>
      <c r="D8" s="6" t="s">
        <v>27</v>
      </c>
      <c r="E8" s="6" t="s">
        <v>3</v>
      </c>
      <c r="F8" s="6" t="s">
        <v>1</v>
      </c>
      <c r="G8" s="6" t="s">
        <v>2</v>
      </c>
      <c r="H8" s="6" t="s">
        <v>1</v>
      </c>
      <c r="I8" s="6" t="s">
        <v>2</v>
      </c>
      <c r="J8" s="6" t="s">
        <v>1</v>
      </c>
      <c r="K8" s="6" t="s">
        <v>2</v>
      </c>
      <c r="L8" s="6" t="s">
        <v>1</v>
      </c>
      <c r="M8" s="6" t="s">
        <v>2</v>
      </c>
    </row>
    <row r="9" spans="2:13" ht="25.5">
      <c r="B9" s="18" t="s">
        <v>5</v>
      </c>
      <c r="C9" s="12"/>
      <c r="D9" s="7"/>
      <c r="E9" s="8"/>
      <c r="F9" s="8"/>
      <c r="G9" s="8"/>
      <c r="H9" s="8"/>
      <c r="I9" s="8"/>
      <c r="J9" s="8"/>
      <c r="K9" s="8"/>
      <c r="L9" s="8"/>
      <c r="M9" s="8"/>
    </row>
    <row r="10" spans="2:13" ht="198" customHeight="1">
      <c r="B10" s="31" t="s">
        <v>21</v>
      </c>
      <c r="C10" s="30" t="s">
        <v>37</v>
      </c>
      <c r="D10" s="17" t="s">
        <v>34</v>
      </c>
      <c r="E10" s="17">
        <v>1</v>
      </c>
      <c r="F10" s="15">
        <v>546.43</v>
      </c>
      <c r="G10" s="15">
        <f>SUM(F10*1.2)</f>
        <v>655.7159999999999</v>
      </c>
      <c r="H10" s="15">
        <v>523.59</v>
      </c>
      <c r="I10" s="15">
        <f>SUM(H10*1.2)</f>
        <v>628.308</v>
      </c>
      <c r="J10" s="15">
        <v>500.75</v>
      </c>
      <c r="K10" s="15">
        <f>SUM(J10*1.2)</f>
        <v>600.9</v>
      </c>
      <c r="L10" s="15">
        <v>477.91</v>
      </c>
      <c r="M10" s="15">
        <f>SUM(L10*1.2)</f>
        <v>573.492</v>
      </c>
    </row>
  </sheetData>
  <sheetProtection/>
  <mergeCells count="10">
    <mergeCell ref="B1:M1"/>
    <mergeCell ref="J2:M2"/>
    <mergeCell ref="J3:M3"/>
    <mergeCell ref="J4:M4"/>
    <mergeCell ref="B7:B8"/>
    <mergeCell ref="C7:C8"/>
    <mergeCell ref="E7:G7"/>
    <mergeCell ref="H7:I7"/>
    <mergeCell ref="J7:K7"/>
    <mergeCell ref="L7:M7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6"/>
  <sheetViews>
    <sheetView workbookViewId="0" topLeftCell="A1">
      <selection activeCell="A7" sqref="A7:IV291"/>
    </sheetView>
  </sheetViews>
  <sheetFormatPr defaultColWidth="10.66015625" defaultRowHeight="11.25"/>
  <cols>
    <col min="1" max="1" width="1.171875" style="1" customWidth="1"/>
    <col min="2" max="2" width="45.83203125" style="1" customWidth="1"/>
    <col min="3" max="3" width="110.83203125" style="1" customWidth="1"/>
    <col min="4" max="4" width="8.33203125" style="1" customWidth="1"/>
    <col min="5" max="5" width="7.83203125" style="1" customWidth="1"/>
    <col min="6" max="13" width="11.83203125" style="1" customWidth="1"/>
  </cols>
  <sheetData>
    <row r="1" spans="1:13" ht="36" customHeight="1">
      <c r="A1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21" customHeight="1">
      <c r="A2"/>
      <c r="B2" s="10" t="s">
        <v>17</v>
      </c>
      <c r="C2" s="10"/>
      <c r="D2" s="9"/>
      <c r="E2" s="9"/>
      <c r="F2" s="9"/>
      <c r="G2" s="9"/>
      <c r="H2" s="9"/>
      <c r="I2" s="9"/>
      <c r="J2" s="9"/>
      <c r="K2" s="9"/>
      <c r="L2" s="9"/>
      <c r="M2" s="9"/>
    </row>
    <row r="3" spans="2:13" ht="26.25" customHeight="1">
      <c r="B3" s="45" t="s">
        <v>0</v>
      </c>
      <c r="C3" s="45" t="s">
        <v>16</v>
      </c>
      <c r="D3" s="29"/>
      <c r="E3" s="44" t="s">
        <v>23</v>
      </c>
      <c r="F3" s="44"/>
      <c r="G3" s="44"/>
      <c r="H3" s="44" t="s">
        <v>24</v>
      </c>
      <c r="I3" s="44"/>
      <c r="J3" s="44" t="s">
        <v>22</v>
      </c>
      <c r="K3" s="44"/>
      <c r="L3" s="44" t="s">
        <v>25</v>
      </c>
      <c r="M3" s="44"/>
    </row>
    <row r="4" spans="2:13" ht="36">
      <c r="B4" s="46"/>
      <c r="C4" s="46"/>
      <c r="D4" s="28" t="s">
        <v>27</v>
      </c>
      <c r="E4" s="28" t="s">
        <v>3</v>
      </c>
      <c r="F4" s="28" t="s">
        <v>1</v>
      </c>
      <c r="G4" s="28" t="s">
        <v>2</v>
      </c>
      <c r="H4" s="28" t="s">
        <v>1</v>
      </c>
      <c r="I4" s="28" t="s">
        <v>2</v>
      </c>
      <c r="J4" s="28" t="s">
        <v>1</v>
      </c>
      <c r="K4" s="28" t="s">
        <v>2</v>
      </c>
      <c r="L4" s="28" t="s">
        <v>1</v>
      </c>
      <c r="M4" s="28" t="s">
        <v>2</v>
      </c>
    </row>
    <row r="5" spans="2:13" ht="25.5">
      <c r="B5" s="12" t="s">
        <v>7</v>
      </c>
      <c r="C5" s="12"/>
      <c r="D5" s="7"/>
      <c r="E5" s="8"/>
      <c r="F5" s="8"/>
      <c r="G5" s="8"/>
      <c r="H5" s="8"/>
      <c r="I5" s="8"/>
      <c r="J5" s="8"/>
      <c r="K5" s="8"/>
      <c r="L5" s="8"/>
      <c r="M5" s="8"/>
    </row>
    <row r="6" spans="2:13" ht="120" customHeight="1">
      <c r="B6" s="24" t="s">
        <v>35</v>
      </c>
      <c r="C6" s="24" t="s">
        <v>36</v>
      </c>
      <c r="D6" s="22" t="s">
        <v>6</v>
      </c>
      <c r="E6" s="22">
        <v>1</v>
      </c>
      <c r="F6" s="23">
        <v>441.61</v>
      </c>
      <c r="G6" s="23">
        <f>SUM(F6*1.2)</f>
        <v>529.932</v>
      </c>
      <c r="H6" s="27">
        <f>SUM(F6/1.2*1.15)</f>
        <v>423.20958333333334</v>
      </c>
      <c r="I6" s="23">
        <f>SUM(H6*1.2)</f>
        <v>507.8515</v>
      </c>
      <c r="J6" s="27">
        <f>SUM(H6/1.15*1.1)</f>
        <v>404.8091666666667</v>
      </c>
      <c r="K6" s="23">
        <f>SUM(J6*1.2)</f>
        <v>485.7710000000001</v>
      </c>
      <c r="L6" s="27">
        <f>SUM(J6/1.1*1.05)</f>
        <v>386.40875000000005</v>
      </c>
      <c r="M6" s="23">
        <f>SUM(L6*1.2)</f>
        <v>463.69050000000004</v>
      </c>
    </row>
  </sheetData>
  <sheetProtection/>
  <mergeCells count="7">
    <mergeCell ref="B3:B4"/>
    <mergeCell ref="E3:G3"/>
    <mergeCell ref="H3:I3"/>
    <mergeCell ref="J3:K3"/>
    <mergeCell ref="L3:M3"/>
    <mergeCell ref="B1:M1"/>
    <mergeCell ref="C3:C4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</dc:creator>
  <cp:keywords/>
  <dc:description/>
  <cp:lastModifiedBy>Гончаров Евгений</cp:lastModifiedBy>
  <cp:lastPrinted>2021-01-25T13:06:15Z</cp:lastPrinted>
  <dcterms:created xsi:type="dcterms:W3CDTF">2019-03-06T06:13:26Z</dcterms:created>
  <dcterms:modified xsi:type="dcterms:W3CDTF">2021-02-01T07:31:46Z</dcterms:modified>
  <cp:category/>
  <cp:version/>
  <cp:contentType/>
  <cp:contentStatus/>
  <cp:revision>1</cp:revision>
</cp:coreProperties>
</file>